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CÁLCULO2020 PR" sheetId="9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7" i="9"/>
  <c r="C40"/>
  <c r="F39"/>
  <c r="E39"/>
  <c r="E40" s="1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F40" s="1"/>
  <c r="E18"/>
  <c r="F84" l="1"/>
  <c r="E84" s="1"/>
  <c r="F83"/>
  <c r="E83" s="1"/>
  <c r="F80"/>
  <c r="E80" s="1"/>
  <c r="F79"/>
  <c r="E79" s="1"/>
  <c r="E71"/>
  <c r="F70"/>
  <c r="D70"/>
  <c r="E69"/>
  <c r="F63"/>
  <c r="D63"/>
  <c r="E62"/>
  <c r="F61"/>
  <c r="D61"/>
  <c r="F71"/>
  <c r="D71"/>
  <c r="E70"/>
  <c r="F69"/>
  <c r="D69"/>
  <c r="F62"/>
  <c r="D62"/>
  <c r="E61"/>
  <c r="E63"/>
  <c r="D57"/>
  <c r="E88" l="1"/>
  <c r="E92" s="1"/>
  <c r="D76"/>
  <c r="D74"/>
  <c r="D75"/>
  <c r="E91"/>
  <c r="E87"/>
  <c r="D96" l="1"/>
  <c r="D97"/>
  <c r="D95"/>
</calcChain>
</file>

<file path=xl/comments1.xml><?xml version="1.0" encoding="utf-8"?>
<comments xmlns="http://schemas.openxmlformats.org/spreadsheetml/2006/main">
  <authors>
    <author/>
  </authors>
  <commentList>
    <comment ref="E1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<sst xmlns="http://schemas.openxmlformats.org/spreadsheetml/2006/main" count="96" uniqueCount="63">
  <si>
    <t xml:space="preserve">CÁLCULO DE CONSUMO </t>
  </si>
  <si>
    <t>NOMBRE</t>
  </si>
  <si>
    <t>UBICACIÓN</t>
  </si>
  <si>
    <t>E-MAIL</t>
  </si>
  <si>
    <t>TFNO CLIENTE</t>
  </si>
  <si>
    <t>SISTEMA APOYO RED</t>
  </si>
  <si>
    <t>SISTEMA APOYO MOTOR</t>
  </si>
  <si>
    <t>UNIDADES</t>
  </si>
  <si>
    <t xml:space="preserve">WATIOS </t>
  </si>
  <si>
    <t xml:space="preserve">HORAS </t>
  </si>
  <si>
    <t>Power AC</t>
  </si>
  <si>
    <t>WH/DIA</t>
  </si>
  <si>
    <t>ALUMBRADO</t>
  </si>
  <si>
    <t>TELEVISION</t>
  </si>
  <si>
    <t xml:space="preserve">NEVERA </t>
  </si>
  <si>
    <t>CONGELADOR</t>
  </si>
  <si>
    <t>MICROONDAS</t>
  </si>
  <si>
    <t>HORNO ELECTRICO</t>
  </si>
  <si>
    <t>VITRO CERAMICA</t>
  </si>
  <si>
    <t>LAVADORA</t>
  </si>
  <si>
    <t>SECADORA</t>
  </si>
  <si>
    <t>LAVAVAJILLAS</t>
  </si>
  <si>
    <t>SECADOR PELO</t>
  </si>
  <si>
    <t>ORDENADOR</t>
  </si>
  <si>
    <t>OTROS tablet</t>
  </si>
  <si>
    <t>OTROS campana humo</t>
  </si>
  <si>
    <t>otro (play)</t>
  </si>
  <si>
    <t>OTROS</t>
  </si>
  <si>
    <t>TERMO 25L</t>
  </si>
  <si>
    <t>OTROS  mov</t>
  </si>
  <si>
    <t>OTROS plancha</t>
  </si>
  <si>
    <t>OTROS  router</t>
  </si>
  <si>
    <t>TOTALES CONSUMOS</t>
  </si>
  <si>
    <t>T=WH/DIA</t>
  </si>
  <si>
    <t>POTENCIA INVERSOR AISLADA  VA</t>
  </si>
  <si>
    <t>ACUMULACIÓN PLOMO EN AH 50% DESCARGA C100</t>
  </si>
  <si>
    <t>1 DIA</t>
  </si>
  <si>
    <t>3 DIAS</t>
  </si>
  <si>
    <t>V</t>
  </si>
  <si>
    <t>AHC100</t>
  </si>
  <si>
    <t>12V</t>
  </si>
  <si>
    <t>*</t>
  </si>
  <si>
    <t>24V</t>
  </si>
  <si>
    <t>48V</t>
  </si>
  <si>
    <t>ACUMULACIÓN LITIO 90% DESCARGA</t>
  </si>
  <si>
    <t>INTENSIDAD REGULADOR MPPT</t>
  </si>
  <si>
    <t>A</t>
  </si>
  <si>
    <t>GENERADOR FV CON MÓDULOS 400WP</t>
  </si>
  <si>
    <t>TOTAL Wp</t>
  </si>
  <si>
    <t>Nº MÓDULOS</t>
  </si>
  <si>
    <t>ZONA NORTE</t>
  </si>
  <si>
    <t>ZONA SUR</t>
  </si>
  <si>
    <t>GENERADOR FV CON MÓDULOS 285WP</t>
  </si>
  <si>
    <t>INSTALACION HUB INVERSOR RED PARALELO SALIDA</t>
  </si>
  <si>
    <t>POTENCIA INVERSOR AUTOCONSUMO</t>
  </si>
  <si>
    <t>285WP</t>
  </si>
  <si>
    <t>400WP</t>
  </si>
  <si>
    <t>INSTALACION HUB MIXTA INVERSOR RED PARALELO SALIDA</t>
  </si>
  <si>
    <t>INTESIDAD REGULADOR MPPT</t>
  </si>
  <si>
    <t>FECHA</t>
  </si>
  <si>
    <t>APARATOS ELÉCTRICOS</t>
  </si>
  <si>
    <t>KWH</t>
  </si>
  <si>
    <t>2 DIAS*</t>
  </si>
</sst>
</file>

<file path=xl/styles.xml><?xml version="1.0" encoding="utf-8"?>
<styleSheet xmlns="http://schemas.openxmlformats.org/spreadsheetml/2006/main">
  <numFmts count="2">
    <numFmt numFmtId="164" formatCode="#"/>
    <numFmt numFmtId="165" formatCode="#.0"/>
  </numFmts>
  <fonts count="1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C9211E"/>
      <name val="Calibri"/>
      <family val="2"/>
      <charset val="1"/>
    </font>
    <font>
      <b/>
      <sz val="11"/>
      <color rgb="FF2A6099"/>
      <name val="Calibri"/>
      <family val="2"/>
      <charset val="1"/>
    </font>
    <font>
      <b/>
      <sz val="8"/>
      <color rgb="FF000000"/>
      <name val="Tahoma"/>
      <family val="2"/>
      <charset val="1"/>
    </font>
    <font>
      <b/>
      <sz val="9"/>
      <color rgb="FF000000"/>
      <name val="Calibri"/>
      <family val="2"/>
      <charset val="1"/>
    </font>
    <font>
      <b/>
      <sz val="13"/>
      <color rgb="FF000000"/>
      <name val="Bell MT"/>
      <family val="1"/>
    </font>
    <font>
      <b/>
      <sz val="10"/>
      <color rgb="FF000000"/>
      <name val="Bell MT"/>
      <family val="1"/>
    </font>
    <font>
      <b/>
      <sz val="10"/>
      <color rgb="FF000000"/>
      <name val="Book Antiqua"/>
      <family val="1"/>
    </font>
    <font>
      <b/>
      <sz val="8"/>
      <color rgb="FF000000"/>
      <name val="Book Antiqua"/>
      <family val="1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8000"/>
        <bgColor rgb="FFFF860D"/>
      </patternFill>
    </fill>
    <fill>
      <patternFill patternType="solid">
        <fgColor rgb="FFFF0000"/>
        <bgColor rgb="FFC9211E"/>
      </patternFill>
    </fill>
    <fill>
      <patternFill patternType="solid">
        <fgColor rgb="FF77BC65"/>
        <bgColor rgb="FF81D41A"/>
      </patternFill>
    </fill>
    <fill>
      <patternFill patternType="solid">
        <fgColor rgb="FF81D41A"/>
        <bgColor rgb="FF77BC65"/>
      </patternFill>
    </fill>
    <fill>
      <patternFill patternType="solid">
        <fgColor rgb="FFACB20C"/>
        <bgColor rgb="FF81D41A"/>
      </patternFill>
    </fill>
    <fill>
      <patternFill patternType="solid">
        <fgColor rgb="FF2A6099"/>
        <bgColor rgb="FF66669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vertical="center"/>
      <protection hidden="1"/>
    </xf>
    <xf numFmtId="0" fontId="0" fillId="8" borderId="1" xfId="0" applyFont="1" applyFill="1" applyBorder="1" applyAlignment="1" applyProtection="1">
      <alignment vertical="center"/>
      <protection hidden="1"/>
    </xf>
    <xf numFmtId="1" fontId="1" fillId="7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 applyProtection="1">
      <alignment vertical="center"/>
      <protection hidden="1"/>
    </xf>
    <xf numFmtId="1" fontId="1" fillId="3" borderId="1" xfId="0" applyNumberFormat="1" applyFont="1" applyFill="1" applyBorder="1" applyAlignment="1" applyProtection="1">
      <alignment vertical="center"/>
      <protection hidden="1"/>
    </xf>
    <xf numFmtId="1" fontId="1" fillId="5" borderId="1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1" fontId="1" fillId="8" borderId="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>
      <alignment vertical="center"/>
    </xf>
    <xf numFmtId="165" fontId="0" fillId="7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165" fontId="0" fillId="3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165" fontId="0" fillId="4" borderId="0" xfId="0" applyNumberFormat="1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9" borderId="0" xfId="0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" fontId="1" fillId="3" borderId="0" xfId="0" applyNumberFormat="1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1" fontId="1" fillId="4" borderId="0" xfId="0" applyNumberFormat="1" applyFont="1" applyFill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1" fillId="7" borderId="0" xfId="0" applyNumberFormat="1" applyFont="1" applyFill="1" applyAlignment="1" applyProtection="1">
      <alignment vertical="center"/>
    </xf>
    <xf numFmtId="1" fontId="1" fillId="7" borderId="0" xfId="0" applyNumberFormat="1" applyFont="1" applyFill="1" applyAlignment="1" applyProtection="1">
      <alignment vertical="center"/>
    </xf>
    <xf numFmtId="164" fontId="1" fillId="3" borderId="0" xfId="0" applyNumberFormat="1" applyFont="1" applyFill="1" applyAlignment="1" applyProtection="1">
      <alignment vertical="center"/>
    </xf>
    <xf numFmtId="1" fontId="1" fillId="3" borderId="0" xfId="0" applyNumberFormat="1" applyFont="1" applyFill="1" applyAlignment="1" applyProtection="1">
      <alignment vertical="center"/>
    </xf>
    <xf numFmtId="164" fontId="1" fillId="4" borderId="0" xfId="0" applyNumberFormat="1" applyFont="1" applyFill="1" applyAlignment="1" applyProtection="1">
      <alignment vertical="center"/>
    </xf>
    <xf numFmtId="1" fontId="1" fillId="4" borderId="0" xfId="0" applyNumberFormat="1" applyFont="1" applyFill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9" borderId="0" xfId="0" applyFont="1" applyFill="1" applyAlignment="1" applyProtection="1">
      <alignment vertical="center"/>
      <protection locked="0"/>
    </xf>
    <xf numFmtId="1" fontId="1" fillId="9" borderId="0" xfId="0" applyNumberFormat="1" applyFont="1" applyFill="1" applyAlignment="1" applyProtection="1">
      <alignment vertical="center"/>
    </xf>
    <xf numFmtId="2" fontId="1" fillId="9" borderId="0" xfId="0" applyNumberFormat="1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2" fontId="1" fillId="4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1" fontId="1" fillId="7" borderId="1" xfId="0" applyNumberFormat="1" applyFont="1" applyFill="1" applyBorder="1" applyAlignment="1" applyProtection="1">
      <alignment vertical="center"/>
      <protection locked="0"/>
    </xf>
    <xf numFmtId="2" fontId="1" fillId="4" borderId="1" xfId="0" applyNumberFormat="1" applyFont="1" applyFill="1" applyBorder="1" applyAlignment="1" applyProtection="1">
      <alignment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ACB20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400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60D"/>
      <rgbColor rgb="FFFF8000"/>
      <rgbColor rgb="FF666699"/>
      <rgbColor rgb="FF77BC65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168088</xdr:colOff>
      <xdr:row>8</xdr:row>
      <xdr:rowOff>100853</xdr:rowOff>
    </xdr:from>
    <xdr:to>
      <xdr:col>5</xdr:col>
      <xdr:colOff>602718</xdr:colOff>
      <xdr:row>14</xdr:row>
      <xdr:rowOff>66995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063813" y="1720103"/>
          <a:ext cx="1129955" cy="1109142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L110"/>
  <sheetViews>
    <sheetView tabSelected="1" zoomScale="85" zoomScaleNormal="85" workbookViewId="0">
      <selection activeCell="L12" sqref="L12"/>
    </sheetView>
  </sheetViews>
  <sheetFormatPr baseColWidth="10" defaultColWidth="11.5703125" defaultRowHeight="15"/>
  <cols>
    <col min="1" max="1" width="23.42578125" style="1" customWidth="1"/>
    <col min="2" max="2" width="12.7109375" style="1" customWidth="1"/>
    <col min="3" max="3" width="11.5703125" style="1"/>
    <col min="4" max="4" width="10.7109375" style="1" customWidth="1"/>
    <col min="5" max="5" width="10.42578125" style="1" customWidth="1"/>
    <col min="6" max="6" width="12.28515625" style="1" customWidth="1"/>
    <col min="7" max="64" width="11.5703125" style="1"/>
    <col min="65" max="16384" width="11.5703125" style="2"/>
  </cols>
  <sheetData>
    <row r="3" spans="1:6" ht="22.5" customHeight="1">
      <c r="A3" s="75" t="s">
        <v>0</v>
      </c>
      <c r="B3" s="76"/>
      <c r="C3" s="76"/>
      <c r="D3" s="76"/>
      <c r="E3" s="76"/>
      <c r="F3" s="76"/>
    </row>
    <row r="4" spans="1:6">
      <c r="A4" s="3" t="s">
        <v>1</v>
      </c>
      <c r="B4" s="77"/>
      <c r="C4" s="77"/>
      <c r="D4" s="77"/>
      <c r="E4" s="77"/>
      <c r="F4" s="77"/>
    </row>
    <row r="5" spans="1:6">
      <c r="A5" s="3" t="s">
        <v>2</v>
      </c>
      <c r="B5" s="77"/>
      <c r="C5" s="77"/>
      <c r="D5" s="77"/>
      <c r="E5" s="77"/>
      <c r="F5" s="77"/>
    </row>
    <row r="6" spans="1:6">
      <c r="A6" s="3" t="s">
        <v>3</v>
      </c>
      <c r="B6" s="77"/>
      <c r="C6" s="77"/>
      <c r="D6" s="77"/>
      <c r="E6" s="77"/>
      <c r="F6" s="77"/>
    </row>
    <row r="7" spans="1:6">
      <c r="A7" s="3" t="s">
        <v>4</v>
      </c>
      <c r="B7" s="77"/>
      <c r="C7" s="77"/>
      <c r="D7" s="77"/>
      <c r="E7" s="77"/>
      <c r="F7" s="77"/>
    </row>
    <row r="8" spans="1:6">
      <c r="A8" s="4"/>
      <c r="B8" s="4"/>
      <c r="C8" s="4"/>
      <c r="D8" s="4"/>
      <c r="E8" s="4"/>
      <c r="F8" s="4"/>
    </row>
    <row r="9" spans="1:6">
      <c r="A9" s="69" t="s">
        <v>59</v>
      </c>
      <c r="B9" s="43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5" t="s">
        <v>5</v>
      </c>
      <c r="B12" s="5"/>
      <c r="C12" s="6"/>
      <c r="D12" s="6"/>
      <c r="E12" s="6"/>
      <c r="F12" s="6"/>
    </row>
    <row r="13" spans="1:6">
      <c r="A13" s="5" t="s">
        <v>6</v>
      </c>
      <c r="B13" s="5"/>
      <c r="C13" s="6"/>
      <c r="D13" s="6"/>
      <c r="E13" s="6"/>
      <c r="F13" s="6"/>
    </row>
    <row r="14" spans="1:6">
      <c r="A14" s="5"/>
      <c r="B14" s="5"/>
      <c r="C14" s="6"/>
      <c r="D14" s="6"/>
      <c r="E14" s="6"/>
      <c r="F14" s="6"/>
    </row>
    <row r="15" spans="1:6">
      <c r="A15" s="5"/>
      <c r="B15" s="5"/>
      <c r="C15" s="6"/>
      <c r="D15" s="6"/>
      <c r="E15" s="6"/>
      <c r="F15" s="6"/>
    </row>
    <row r="16" spans="1:6">
      <c r="B16" s="63" t="s">
        <v>7</v>
      </c>
      <c r="C16" s="64" t="s">
        <v>9</v>
      </c>
      <c r="D16" s="65" t="s">
        <v>8</v>
      </c>
      <c r="E16" s="66" t="s">
        <v>10</v>
      </c>
      <c r="F16" s="67" t="s">
        <v>11</v>
      </c>
    </row>
    <row r="17" spans="1:12">
      <c r="A17" s="68" t="s">
        <v>60</v>
      </c>
      <c r="B17" s="7"/>
      <c r="C17" s="8"/>
      <c r="D17" s="9"/>
      <c r="E17" s="10"/>
      <c r="F17" s="11"/>
    </row>
    <row r="18" spans="1:12">
      <c r="A18" s="70" t="s">
        <v>12</v>
      </c>
      <c r="B18" s="73"/>
      <c r="C18" s="74">
        <v>6</v>
      </c>
      <c r="D18" s="14">
        <v>10</v>
      </c>
      <c r="E18" s="15">
        <f>D18*B18</f>
        <v>0</v>
      </c>
      <c r="F18" s="11">
        <f t="shared" ref="F18:F39" si="0">B18*C18*D18</f>
        <v>0</v>
      </c>
    </row>
    <row r="19" spans="1:12">
      <c r="A19" s="70" t="s">
        <v>12</v>
      </c>
      <c r="B19" s="73"/>
      <c r="C19" s="74">
        <v>3</v>
      </c>
      <c r="D19" s="14">
        <v>10</v>
      </c>
      <c r="E19" s="15">
        <f t="shared" ref="E19:E39" si="1">D19*B19</f>
        <v>0</v>
      </c>
      <c r="F19" s="11">
        <f t="shared" si="0"/>
        <v>0</v>
      </c>
      <c r="I19" s="16"/>
      <c r="J19" s="16"/>
      <c r="K19" s="16"/>
      <c r="L19" s="16"/>
    </row>
    <row r="20" spans="1:12">
      <c r="A20" s="70" t="s">
        <v>13</v>
      </c>
      <c r="B20" s="73"/>
      <c r="C20" s="74">
        <v>3</v>
      </c>
      <c r="D20" s="14">
        <v>100</v>
      </c>
      <c r="E20" s="15">
        <f t="shared" si="1"/>
        <v>0</v>
      </c>
      <c r="F20" s="11">
        <f t="shared" si="0"/>
        <v>0</v>
      </c>
      <c r="I20" s="16"/>
      <c r="J20" s="16"/>
      <c r="K20" s="16"/>
      <c r="L20" s="16"/>
    </row>
    <row r="21" spans="1:12">
      <c r="A21" s="70" t="s">
        <v>13</v>
      </c>
      <c r="B21" s="73"/>
      <c r="C21" s="74">
        <v>3</v>
      </c>
      <c r="D21" s="14">
        <v>150</v>
      </c>
      <c r="E21" s="15">
        <f t="shared" si="1"/>
        <v>0</v>
      </c>
      <c r="F21" s="11">
        <f t="shared" si="0"/>
        <v>0</v>
      </c>
      <c r="I21" s="16"/>
      <c r="J21" s="44"/>
      <c r="K21" s="16"/>
      <c r="L21" s="16"/>
    </row>
    <row r="22" spans="1:12">
      <c r="A22" s="70" t="s">
        <v>14</v>
      </c>
      <c r="B22" s="73"/>
      <c r="C22" s="74">
        <v>12</v>
      </c>
      <c r="D22" s="14">
        <v>150</v>
      </c>
      <c r="E22" s="15">
        <f t="shared" si="1"/>
        <v>0</v>
      </c>
      <c r="F22" s="11">
        <f t="shared" si="0"/>
        <v>0</v>
      </c>
      <c r="I22" s="16"/>
      <c r="J22" s="17"/>
      <c r="K22" s="16"/>
      <c r="L22" s="16"/>
    </row>
    <row r="23" spans="1:12">
      <c r="A23" s="70" t="s">
        <v>15</v>
      </c>
      <c r="B23" s="73"/>
      <c r="C23" s="74">
        <v>4</v>
      </c>
      <c r="D23" s="14">
        <v>100</v>
      </c>
      <c r="E23" s="15">
        <f t="shared" si="1"/>
        <v>0</v>
      </c>
      <c r="F23" s="11">
        <f t="shared" si="0"/>
        <v>0</v>
      </c>
      <c r="I23" s="16"/>
      <c r="J23" s="18"/>
      <c r="K23" s="16"/>
      <c r="L23" s="16"/>
    </row>
    <row r="24" spans="1:12">
      <c r="A24" s="70" t="s">
        <v>16</v>
      </c>
      <c r="B24" s="73"/>
      <c r="C24" s="74">
        <v>0.4</v>
      </c>
      <c r="D24" s="14">
        <v>1500</v>
      </c>
      <c r="E24" s="15">
        <f t="shared" si="1"/>
        <v>0</v>
      </c>
      <c r="F24" s="11">
        <f t="shared" si="0"/>
        <v>0</v>
      </c>
      <c r="I24" s="16"/>
      <c r="J24" s="18"/>
      <c r="K24" s="16"/>
      <c r="L24" s="16"/>
    </row>
    <row r="25" spans="1:12">
      <c r="A25" s="70" t="s">
        <v>17</v>
      </c>
      <c r="B25" s="73"/>
      <c r="C25" s="74">
        <v>0.3</v>
      </c>
      <c r="D25" s="14">
        <v>2500</v>
      </c>
      <c r="E25" s="15">
        <f t="shared" si="1"/>
        <v>0</v>
      </c>
      <c r="F25" s="11">
        <f t="shared" si="0"/>
        <v>0</v>
      </c>
      <c r="I25" s="16"/>
      <c r="J25" s="18"/>
      <c r="K25" s="16"/>
      <c r="L25" s="16"/>
    </row>
    <row r="26" spans="1:12">
      <c r="A26" s="70" t="s">
        <v>18</v>
      </c>
      <c r="B26" s="73"/>
      <c r="C26" s="74">
        <v>2</v>
      </c>
      <c r="D26" s="14">
        <v>2000</v>
      </c>
      <c r="E26" s="15">
        <f t="shared" si="1"/>
        <v>0</v>
      </c>
      <c r="F26" s="11">
        <f t="shared" si="0"/>
        <v>0</v>
      </c>
      <c r="I26" s="16"/>
      <c r="J26" s="18"/>
      <c r="K26" s="16"/>
      <c r="L26" s="16"/>
    </row>
    <row r="27" spans="1:12">
      <c r="A27" s="70" t="s">
        <v>19</v>
      </c>
      <c r="B27" s="73"/>
      <c r="C27" s="74">
        <v>1</v>
      </c>
      <c r="D27" s="14">
        <v>550</v>
      </c>
      <c r="E27" s="15">
        <f t="shared" si="1"/>
        <v>0</v>
      </c>
      <c r="F27" s="11">
        <f t="shared" si="0"/>
        <v>0</v>
      </c>
      <c r="I27" s="16"/>
      <c r="J27" s="18"/>
      <c r="K27" s="16"/>
      <c r="L27" s="16"/>
    </row>
    <row r="28" spans="1:12">
      <c r="A28" s="70" t="s">
        <v>20</v>
      </c>
      <c r="B28" s="73"/>
      <c r="C28" s="74">
        <v>0.15</v>
      </c>
      <c r="D28" s="14">
        <v>1500</v>
      </c>
      <c r="E28" s="15">
        <f t="shared" si="1"/>
        <v>0</v>
      </c>
      <c r="F28" s="11">
        <f t="shared" si="0"/>
        <v>0</v>
      </c>
      <c r="I28" s="16"/>
      <c r="J28" s="18"/>
      <c r="K28" s="16"/>
      <c r="L28" s="16"/>
    </row>
    <row r="29" spans="1:12">
      <c r="A29" s="70" t="s">
        <v>21</v>
      </c>
      <c r="B29" s="73"/>
      <c r="C29" s="74">
        <v>0.3</v>
      </c>
      <c r="D29" s="14">
        <v>1500</v>
      </c>
      <c r="E29" s="15">
        <f t="shared" si="1"/>
        <v>0</v>
      </c>
      <c r="F29" s="11">
        <f t="shared" si="0"/>
        <v>0</v>
      </c>
      <c r="I29" s="16"/>
      <c r="J29" s="18"/>
      <c r="K29" s="16"/>
      <c r="L29" s="16"/>
    </row>
    <row r="30" spans="1:12">
      <c r="A30" s="70" t="s">
        <v>22</v>
      </c>
      <c r="B30" s="73"/>
      <c r="C30" s="74">
        <v>1</v>
      </c>
      <c r="D30" s="14">
        <v>800</v>
      </c>
      <c r="E30" s="15">
        <f t="shared" si="1"/>
        <v>0</v>
      </c>
      <c r="F30" s="11">
        <f t="shared" si="0"/>
        <v>0</v>
      </c>
      <c r="I30" s="16"/>
      <c r="J30" s="18"/>
      <c r="K30" s="16"/>
      <c r="L30" s="16"/>
    </row>
    <row r="31" spans="1:12">
      <c r="A31" s="70" t="s">
        <v>23</v>
      </c>
      <c r="B31" s="73"/>
      <c r="C31" s="74">
        <v>4</v>
      </c>
      <c r="D31" s="14">
        <v>350</v>
      </c>
      <c r="E31" s="15">
        <f t="shared" si="1"/>
        <v>0</v>
      </c>
      <c r="F31" s="11">
        <f t="shared" si="0"/>
        <v>0</v>
      </c>
      <c r="I31" s="16"/>
      <c r="J31" s="18"/>
      <c r="K31" s="16"/>
      <c r="L31" s="16"/>
    </row>
    <row r="32" spans="1:12">
      <c r="A32" s="70" t="s">
        <v>24</v>
      </c>
      <c r="B32" s="73"/>
      <c r="C32" s="74">
        <v>24</v>
      </c>
      <c r="D32" s="14">
        <v>10</v>
      </c>
      <c r="E32" s="15">
        <f t="shared" si="1"/>
        <v>0</v>
      </c>
      <c r="F32" s="11">
        <f t="shared" si="0"/>
        <v>0</v>
      </c>
      <c r="I32" s="16"/>
      <c r="J32" s="18"/>
      <c r="K32" s="16"/>
      <c r="L32" s="16"/>
    </row>
    <row r="33" spans="1:12">
      <c r="A33" s="70" t="s">
        <v>25</v>
      </c>
      <c r="B33" s="73"/>
      <c r="C33" s="74">
        <v>2</v>
      </c>
      <c r="D33" s="14">
        <v>100</v>
      </c>
      <c r="E33" s="15">
        <f t="shared" si="1"/>
        <v>0</v>
      </c>
      <c r="F33" s="11">
        <f t="shared" si="0"/>
        <v>0</v>
      </c>
      <c r="I33" s="16"/>
      <c r="J33" s="18"/>
      <c r="K33" s="16"/>
      <c r="L33" s="16"/>
    </row>
    <row r="34" spans="1:12">
      <c r="A34" s="70" t="s">
        <v>26</v>
      </c>
      <c r="B34" s="73"/>
      <c r="C34" s="74">
        <v>1</v>
      </c>
      <c r="D34" s="14">
        <v>500</v>
      </c>
      <c r="E34" s="15">
        <f t="shared" si="1"/>
        <v>0</v>
      </c>
      <c r="F34" s="11">
        <f t="shared" si="0"/>
        <v>0</v>
      </c>
      <c r="I34" s="16"/>
      <c r="J34" s="18"/>
      <c r="K34" s="16"/>
      <c r="L34" s="16"/>
    </row>
    <row r="35" spans="1:12">
      <c r="A35" s="70" t="s">
        <v>27</v>
      </c>
      <c r="B35" s="73"/>
      <c r="C35" s="74">
        <v>10</v>
      </c>
      <c r="D35" s="14">
        <v>5000</v>
      </c>
      <c r="E35" s="15">
        <f t="shared" si="1"/>
        <v>0</v>
      </c>
      <c r="F35" s="11">
        <f t="shared" si="0"/>
        <v>0</v>
      </c>
      <c r="I35" s="16"/>
      <c r="J35" s="18"/>
      <c r="K35" s="16"/>
      <c r="L35" s="16"/>
    </row>
    <row r="36" spans="1:12">
      <c r="A36" s="70" t="s">
        <v>28</v>
      </c>
      <c r="B36" s="73"/>
      <c r="C36" s="74">
        <v>1</v>
      </c>
      <c r="D36" s="14">
        <v>1500</v>
      </c>
      <c r="E36" s="15">
        <f t="shared" si="1"/>
        <v>0</v>
      </c>
      <c r="F36" s="11">
        <f t="shared" si="0"/>
        <v>0</v>
      </c>
      <c r="I36" s="16"/>
      <c r="J36" s="18"/>
      <c r="K36" s="16"/>
      <c r="L36" s="16"/>
    </row>
    <row r="37" spans="1:12">
      <c r="A37" s="70" t="s">
        <v>29</v>
      </c>
      <c r="B37" s="73"/>
      <c r="C37" s="74">
        <v>3</v>
      </c>
      <c r="D37" s="14">
        <v>25</v>
      </c>
      <c r="E37" s="15">
        <f t="shared" si="1"/>
        <v>0</v>
      </c>
      <c r="F37" s="11">
        <f t="shared" si="0"/>
        <v>0</v>
      </c>
      <c r="I37" s="16"/>
      <c r="J37" s="18"/>
      <c r="K37" s="16"/>
      <c r="L37" s="16"/>
    </row>
    <row r="38" spans="1:12">
      <c r="A38" s="70" t="s">
        <v>30</v>
      </c>
      <c r="B38" s="73"/>
      <c r="C38" s="74">
        <v>0.5</v>
      </c>
      <c r="D38" s="14">
        <v>1500</v>
      </c>
      <c r="E38" s="15">
        <f t="shared" si="1"/>
        <v>0</v>
      </c>
      <c r="F38" s="11">
        <f t="shared" si="0"/>
        <v>0</v>
      </c>
      <c r="I38" s="16"/>
      <c r="J38" s="18"/>
      <c r="K38" s="16"/>
      <c r="L38" s="16"/>
    </row>
    <row r="39" spans="1:12">
      <c r="A39" s="70" t="s">
        <v>31</v>
      </c>
      <c r="B39" s="73"/>
      <c r="C39" s="74">
        <v>24</v>
      </c>
      <c r="D39" s="14">
        <v>5</v>
      </c>
      <c r="E39" s="15">
        <f t="shared" si="1"/>
        <v>0</v>
      </c>
      <c r="F39" s="11">
        <f t="shared" si="0"/>
        <v>0</v>
      </c>
      <c r="I39" s="16"/>
      <c r="J39" s="18"/>
      <c r="K39" s="16"/>
      <c r="L39" s="16"/>
    </row>
    <row r="40" spans="1:12">
      <c r="A40" s="70" t="s">
        <v>32</v>
      </c>
      <c r="B40" s="12"/>
      <c r="C40" s="13">
        <f>SUM(C18:C39)</f>
        <v>105.65</v>
      </c>
      <c r="D40" s="14"/>
      <c r="E40" s="15">
        <f>+E39+E38+E37+E36+E35+E34+E33+E32+E31+E30+E29+E28+E27+E26+E25+E24+E23+E22+E21+E20+E19+E18</f>
        <v>0</v>
      </c>
      <c r="F40" s="19">
        <f>SUM(F18:F39)</f>
        <v>0</v>
      </c>
      <c r="I40" s="16"/>
      <c r="J40" s="18"/>
      <c r="K40" s="16"/>
      <c r="L40" s="16"/>
    </row>
    <row r="41" spans="1:12">
      <c r="F41" s="20" t="s">
        <v>33</v>
      </c>
      <c r="I41" s="16"/>
      <c r="J41" s="18"/>
      <c r="K41" s="16"/>
      <c r="L41" s="16"/>
    </row>
    <row r="42" spans="1:12">
      <c r="F42" s="20"/>
      <c r="I42" s="16"/>
      <c r="J42" s="18"/>
      <c r="K42" s="16"/>
      <c r="L42" s="16"/>
    </row>
    <row r="43" spans="1:12">
      <c r="F43" s="20"/>
      <c r="I43" s="16"/>
      <c r="J43" s="18"/>
      <c r="K43" s="16"/>
      <c r="L43" s="16"/>
    </row>
    <row r="44" spans="1:12">
      <c r="F44" s="20"/>
      <c r="I44" s="16"/>
      <c r="J44" s="18"/>
      <c r="K44" s="16"/>
      <c r="L44" s="16"/>
    </row>
    <row r="45" spans="1:12">
      <c r="F45" s="20"/>
      <c r="I45" s="16"/>
      <c r="J45" s="18"/>
      <c r="K45" s="16"/>
      <c r="L45" s="16"/>
    </row>
    <row r="46" spans="1:12">
      <c r="F46" s="20"/>
      <c r="I46" s="16"/>
      <c r="J46" s="18"/>
      <c r="K46" s="16"/>
      <c r="L46" s="16"/>
    </row>
    <row r="47" spans="1:12">
      <c r="F47" s="20"/>
      <c r="I47" s="16"/>
      <c r="J47" s="18"/>
      <c r="K47" s="16"/>
      <c r="L47" s="16"/>
    </row>
    <row r="48" spans="1:12">
      <c r="F48" s="20"/>
      <c r="I48" s="16"/>
      <c r="J48" s="18"/>
      <c r="K48" s="16"/>
      <c r="L48" s="16"/>
    </row>
    <row r="49" spans="1:12">
      <c r="F49" s="20"/>
      <c r="I49" s="16"/>
      <c r="J49" s="18"/>
      <c r="K49" s="16"/>
      <c r="L49" s="16"/>
    </row>
    <row r="50" spans="1:12">
      <c r="F50" s="20"/>
      <c r="I50" s="16"/>
      <c r="J50" s="18"/>
      <c r="K50" s="16"/>
      <c r="L50" s="16"/>
    </row>
    <row r="51" spans="1:12">
      <c r="F51" s="20"/>
      <c r="I51" s="16"/>
      <c r="J51" s="18"/>
      <c r="K51" s="16"/>
      <c r="L51" s="16"/>
    </row>
    <row r="52" spans="1:12">
      <c r="F52" s="20"/>
      <c r="I52" s="16"/>
      <c r="J52" s="18"/>
      <c r="K52" s="16"/>
      <c r="L52" s="16"/>
    </row>
    <row r="53" spans="1:12">
      <c r="F53" s="20"/>
      <c r="I53" s="16"/>
      <c r="J53" s="18"/>
      <c r="K53" s="16"/>
      <c r="L53" s="16"/>
    </row>
    <row r="54" spans="1:12">
      <c r="F54" s="20"/>
      <c r="I54" s="16"/>
      <c r="J54" s="18"/>
      <c r="K54" s="16"/>
      <c r="L54" s="16"/>
    </row>
    <row r="55" spans="1:12">
      <c r="F55" s="20"/>
      <c r="I55" s="16"/>
      <c r="J55" s="18"/>
      <c r="K55" s="16"/>
      <c r="L55" s="16"/>
    </row>
    <row r="56" spans="1:12">
      <c r="A56" s="2"/>
      <c r="C56" s="45"/>
      <c r="D56" s="2"/>
      <c r="F56" s="2"/>
      <c r="I56" s="16"/>
      <c r="J56" s="18"/>
      <c r="K56" s="16"/>
      <c r="L56" s="16"/>
    </row>
    <row r="57" spans="1:12" ht="15.6" customHeight="1">
      <c r="A57" s="21" t="s">
        <v>34</v>
      </c>
      <c r="B57" s="21"/>
      <c r="C57" s="22">
        <f>E17/1.2</f>
        <v>0</v>
      </c>
      <c r="D57" s="33">
        <f>E40*2</f>
        <v>0</v>
      </c>
      <c r="E57" s="46"/>
      <c r="I57" s="16"/>
      <c r="J57" s="18"/>
      <c r="K57" s="16"/>
      <c r="L57" s="16"/>
    </row>
    <row r="58" spans="1:12">
      <c r="A58" s="2"/>
      <c r="B58" s="2"/>
      <c r="C58" s="2"/>
      <c r="D58" s="2"/>
      <c r="E58" s="2"/>
      <c r="F58" s="2"/>
      <c r="G58" s="2"/>
      <c r="I58" s="16"/>
      <c r="J58" s="18"/>
      <c r="K58" s="16"/>
      <c r="L58" s="16"/>
    </row>
    <row r="59" spans="1:12">
      <c r="A59" s="23" t="s">
        <v>35</v>
      </c>
      <c r="D59" s="20" t="s">
        <v>36</v>
      </c>
      <c r="E59" s="20" t="s">
        <v>62</v>
      </c>
      <c r="F59" s="20" t="s">
        <v>37</v>
      </c>
      <c r="G59" s="2"/>
      <c r="I59" s="16"/>
      <c r="J59" s="18"/>
      <c r="K59" s="16"/>
      <c r="L59" s="16"/>
    </row>
    <row r="60" spans="1:12">
      <c r="A60" s="20"/>
      <c r="C60" s="20" t="s">
        <v>38</v>
      </c>
      <c r="D60" s="20" t="s">
        <v>39</v>
      </c>
      <c r="E60" s="20" t="s">
        <v>39</v>
      </c>
      <c r="F60" s="20" t="s">
        <v>39</v>
      </c>
      <c r="G60" s="2"/>
      <c r="I60" s="16"/>
      <c r="J60" s="16"/>
      <c r="K60" s="16"/>
      <c r="L60" s="16"/>
    </row>
    <row r="61" spans="1:12">
      <c r="B61" s="2"/>
      <c r="C61" s="24" t="s">
        <v>40</v>
      </c>
      <c r="D61" s="47">
        <f>F40*2/12</f>
        <v>0</v>
      </c>
      <c r="E61" s="48">
        <f>F40*2*2/12</f>
        <v>0</v>
      </c>
      <c r="F61" s="48">
        <f>F40*2*3/12</f>
        <v>0</v>
      </c>
      <c r="G61" s="2"/>
    </row>
    <row r="62" spans="1:12" ht="13.9" customHeight="1">
      <c r="B62" s="2" t="s">
        <v>41</v>
      </c>
      <c r="C62" s="25" t="s">
        <v>42</v>
      </c>
      <c r="D62" s="49">
        <f>F40*2/24</f>
        <v>0</v>
      </c>
      <c r="E62" s="50">
        <f>F40/24*4</f>
        <v>0</v>
      </c>
      <c r="F62" s="50">
        <f>F40*2*3/24</f>
        <v>0</v>
      </c>
      <c r="G62" s="2"/>
    </row>
    <row r="63" spans="1:12">
      <c r="B63" s="2"/>
      <c r="C63" s="26" t="s">
        <v>43</v>
      </c>
      <c r="D63" s="51">
        <f>F40*2/48</f>
        <v>0</v>
      </c>
      <c r="E63" s="52">
        <f>E40/48*4</f>
        <v>0</v>
      </c>
      <c r="F63" s="52">
        <f>F40*2*3/48</f>
        <v>0</v>
      </c>
      <c r="G63" s="2"/>
    </row>
    <row r="64" spans="1:12"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 ht="14.85" customHeight="1">
      <c r="A66" s="2"/>
      <c r="B66" s="2"/>
      <c r="C66" s="2"/>
      <c r="D66" s="2"/>
      <c r="E66" s="2"/>
      <c r="F66" s="2"/>
      <c r="G66" s="2"/>
    </row>
    <row r="67" spans="1:7" ht="16.5" customHeight="1">
      <c r="A67" s="2"/>
      <c r="B67" s="2"/>
      <c r="C67" s="2"/>
      <c r="D67" s="71" t="s">
        <v>36</v>
      </c>
      <c r="E67" s="71" t="s">
        <v>62</v>
      </c>
      <c r="F67" s="71" t="s">
        <v>37</v>
      </c>
      <c r="G67" s="2"/>
    </row>
    <row r="68" spans="1:7">
      <c r="A68" s="2" t="s">
        <v>44</v>
      </c>
      <c r="B68" s="2"/>
      <c r="C68" s="2"/>
      <c r="D68" s="72" t="s">
        <v>61</v>
      </c>
      <c r="E68" s="72" t="s">
        <v>61</v>
      </c>
      <c r="F68" s="72" t="s">
        <v>61</v>
      </c>
      <c r="G68" s="2"/>
    </row>
    <row r="69" spans="1:7">
      <c r="A69" s="2"/>
      <c r="B69" s="2"/>
      <c r="C69" s="27" t="s">
        <v>40</v>
      </c>
      <c r="D69" s="28">
        <f>F40*1.15/1000</f>
        <v>0</v>
      </c>
      <c r="E69" s="28">
        <f>F40*1.15/1000*2</f>
        <v>0</v>
      </c>
      <c r="F69" s="28">
        <f>F40*1.15/1000*3</f>
        <v>0</v>
      </c>
      <c r="G69" s="2"/>
    </row>
    <row r="70" spans="1:7">
      <c r="A70" s="2"/>
      <c r="B70" s="2" t="s">
        <v>41</v>
      </c>
      <c r="C70" s="29" t="s">
        <v>42</v>
      </c>
      <c r="D70" s="30">
        <f>F40*1.15/1000</f>
        <v>0</v>
      </c>
      <c r="E70" s="30">
        <f>F40*1.15/1000*2</f>
        <v>0</v>
      </c>
      <c r="F70" s="30">
        <f>F40*1.15/1000*3</f>
        <v>0</v>
      </c>
      <c r="G70" s="2"/>
    </row>
    <row r="71" spans="1:7">
      <c r="A71" s="2"/>
      <c r="B71" s="2"/>
      <c r="C71" s="31" t="s">
        <v>43</v>
      </c>
      <c r="D71" s="32">
        <f>F40*1.15/1000</f>
        <v>0</v>
      </c>
      <c r="E71" s="32">
        <f>F40*1.15/1000*2</f>
        <v>0</v>
      </c>
      <c r="F71" s="32">
        <f>F40*1.15/1000*3</f>
        <v>0</v>
      </c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4" t="s">
        <v>45</v>
      </c>
      <c r="C73" s="33" t="s">
        <v>38</v>
      </c>
      <c r="D73" s="53" t="s">
        <v>46</v>
      </c>
      <c r="E73" s="53"/>
      <c r="G73" s="2"/>
    </row>
    <row r="74" spans="1:7">
      <c r="B74" s="2"/>
      <c r="C74" s="24" t="s">
        <v>40</v>
      </c>
      <c r="D74" s="48">
        <f>E79/13.5</f>
        <v>0</v>
      </c>
      <c r="E74" s="34"/>
      <c r="F74" s="2"/>
      <c r="G74" s="2"/>
    </row>
    <row r="75" spans="1:7">
      <c r="B75" s="2" t="s">
        <v>41</v>
      </c>
      <c r="C75" s="25" t="s">
        <v>42</v>
      </c>
      <c r="D75" s="50">
        <f>E79/27.5</f>
        <v>0</v>
      </c>
      <c r="E75" s="34"/>
      <c r="F75" s="2"/>
      <c r="G75" s="2"/>
    </row>
    <row r="76" spans="1:7" ht="11.25" customHeight="1">
      <c r="B76" s="2"/>
      <c r="C76" s="26" t="s">
        <v>43</v>
      </c>
      <c r="D76" s="52">
        <f>E79/55</f>
        <v>0</v>
      </c>
      <c r="E76" s="34"/>
      <c r="F76" s="2"/>
      <c r="G76" s="2"/>
    </row>
    <row r="78" spans="1:7">
      <c r="A78" s="4" t="s">
        <v>47</v>
      </c>
      <c r="D78" s="2"/>
      <c r="E78" s="53" t="s">
        <v>48</v>
      </c>
      <c r="F78" s="53" t="s">
        <v>49</v>
      </c>
    </row>
    <row r="79" spans="1:7">
      <c r="A79" s="2"/>
      <c r="B79" s="2"/>
      <c r="C79" s="54" t="s">
        <v>50</v>
      </c>
      <c r="D79" s="35"/>
      <c r="E79" s="55">
        <f>F79*400</f>
        <v>0</v>
      </c>
      <c r="F79" s="56">
        <f>F40/1200</f>
        <v>0</v>
      </c>
    </row>
    <row r="80" spans="1:7">
      <c r="A80" s="2"/>
      <c r="B80" s="2"/>
      <c r="C80" s="57" t="s">
        <v>51</v>
      </c>
      <c r="D80" s="36"/>
      <c r="E80" s="52">
        <f>F80*400</f>
        <v>0</v>
      </c>
      <c r="F80" s="58">
        <f>F40/1500</f>
        <v>0</v>
      </c>
    </row>
    <row r="81" spans="1:6">
      <c r="A81" s="2"/>
      <c r="B81" s="2"/>
      <c r="C81" s="2"/>
    </row>
    <row r="82" spans="1:6">
      <c r="A82" s="4" t="s">
        <v>52</v>
      </c>
      <c r="D82" s="2"/>
      <c r="E82" s="53" t="s">
        <v>48</v>
      </c>
      <c r="F82" s="53" t="s">
        <v>49</v>
      </c>
    </row>
    <row r="83" spans="1:6">
      <c r="A83" s="2"/>
      <c r="B83" s="2"/>
      <c r="C83" s="59" t="s">
        <v>50</v>
      </c>
      <c r="E83" s="60">
        <f>F83*285</f>
        <v>0</v>
      </c>
      <c r="F83" s="61">
        <f>F40/800</f>
        <v>0</v>
      </c>
    </row>
    <row r="84" spans="1:6">
      <c r="A84" s="2"/>
      <c r="B84" s="2"/>
      <c r="C84" s="62" t="s">
        <v>51</v>
      </c>
      <c r="E84" s="60">
        <f>F84*285</f>
        <v>0</v>
      </c>
      <c r="F84" s="61">
        <f>F40/1000</f>
        <v>0</v>
      </c>
    </row>
    <row r="85" spans="1:6">
      <c r="E85" s="2"/>
      <c r="F85" s="2"/>
    </row>
    <row r="86" spans="1:6">
      <c r="A86" s="34" t="s">
        <v>53</v>
      </c>
      <c r="B86" s="2"/>
      <c r="C86" s="2"/>
      <c r="D86" s="21"/>
      <c r="E86" s="21"/>
      <c r="F86" s="2"/>
    </row>
    <row r="87" spans="1:6">
      <c r="A87" s="25" t="s">
        <v>54</v>
      </c>
      <c r="B87" s="25"/>
      <c r="C87" s="37" t="s">
        <v>55</v>
      </c>
      <c r="D87" s="38"/>
      <c r="E87" s="39">
        <f>E83</f>
        <v>0</v>
      </c>
    </row>
    <row r="88" spans="1:6">
      <c r="A88" s="26" t="s">
        <v>54</v>
      </c>
      <c r="B88" s="26"/>
      <c r="C88" s="31" t="s">
        <v>56</v>
      </c>
      <c r="D88" s="40"/>
      <c r="E88" s="41">
        <f>E79</f>
        <v>0</v>
      </c>
    </row>
    <row r="89" spans="1:6">
      <c r="A89" s="2"/>
      <c r="B89" s="2"/>
      <c r="C89" s="2"/>
      <c r="D89" s="2"/>
      <c r="E89" s="2"/>
      <c r="F89" s="2"/>
    </row>
    <row r="90" spans="1:6">
      <c r="A90" s="34" t="s">
        <v>57</v>
      </c>
      <c r="B90" s="34"/>
      <c r="C90" s="34"/>
      <c r="D90" s="21"/>
      <c r="E90" s="21"/>
      <c r="F90" s="2"/>
    </row>
    <row r="91" spans="1:6">
      <c r="A91" s="25" t="s">
        <v>54</v>
      </c>
      <c r="B91" s="25"/>
      <c r="C91" s="37" t="s">
        <v>55</v>
      </c>
      <c r="D91" s="25"/>
      <c r="E91" s="39">
        <f>E83/1.5</f>
        <v>0</v>
      </c>
    </row>
    <row r="92" spans="1:6">
      <c r="A92" s="26" t="s">
        <v>54</v>
      </c>
      <c r="B92" s="26"/>
      <c r="C92" s="31" t="s">
        <v>56</v>
      </c>
      <c r="D92" s="26"/>
      <c r="E92" s="41">
        <f>E88/1.5</f>
        <v>0</v>
      </c>
    </row>
    <row r="93" spans="1:6">
      <c r="A93" s="21"/>
      <c r="B93" s="21"/>
      <c r="C93" s="42"/>
      <c r="D93" s="42"/>
      <c r="E93" s="42"/>
    </row>
    <row r="94" spans="1:6">
      <c r="A94" s="20" t="s">
        <v>58</v>
      </c>
      <c r="B94" s="21"/>
      <c r="C94" s="20" t="s">
        <v>38</v>
      </c>
      <c r="D94" s="53" t="s">
        <v>46</v>
      </c>
      <c r="E94" s="42"/>
    </row>
    <row r="95" spans="1:6">
      <c r="A95" s="20"/>
      <c r="B95" s="53"/>
      <c r="C95" s="24" t="s">
        <v>40</v>
      </c>
      <c r="D95" s="48">
        <f>E87/13.5/2.5</f>
        <v>0</v>
      </c>
      <c r="E95" s="2"/>
    </row>
    <row r="96" spans="1:6">
      <c r="A96" s="20"/>
      <c r="B96" s="60" t="s">
        <v>41</v>
      </c>
      <c r="C96" s="25" t="s">
        <v>42</v>
      </c>
      <c r="D96" s="50">
        <f>E87/27.5/2.5</f>
        <v>0</v>
      </c>
      <c r="E96" s="2"/>
      <c r="F96" s="2"/>
    </row>
    <row r="97" spans="1:6">
      <c r="A97" s="20"/>
      <c r="B97" s="60"/>
      <c r="C97" s="26" t="s">
        <v>43</v>
      </c>
      <c r="D97" s="52">
        <f>E87/55/2.5</f>
        <v>0</v>
      </c>
      <c r="E97" s="2"/>
      <c r="F97" s="2"/>
    </row>
    <row r="98" spans="1:6">
      <c r="A98" s="20"/>
      <c r="B98" s="60"/>
      <c r="C98" s="2"/>
      <c r="D98" s="2"/>
      <c r="E98" s="2"/>
      <c r="F98" s="2"/>
    </row>
    <row r="99" spans="1:6">
      <c r="A99" s="2"/>
      <c r="B99" s="2"/>
      <c r="C99" s="2"/>
      <c r="D99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</sheetData>
  <sheetProtection password="CC59" sheet="1" objects="1" scenarios="1" selectLockedCells="1"/>
  <mergeCells count="5">
    <mergeCell ref="A3:F3"/>
    <mergeCell ref="B4:F4"/>
    <mergeCell ref="B5:F5"/>
    <mergeCell ref="B6:F6"/>
    <mergeCell ref="B7:F7"/>
  </mergeCells>
  <pageMargins left="0.7" right="0.62" top="0.27986111111111101" bottom="0.3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LibreOffice/6.3.3.2$Windows_X86_64 LibreOffice_project/a64200df03143b798afd1ec74a12ab50359878ed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CÁLCULO2020 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BONYSOL</dc:creator>
  <cp:lastModifiedBy>SOLARVALLE</cp:lastModifiedBy>
  <cp:revision>13</cp:revision>
  <cp:lastPrinted>2020-01-22T13:17:12Z</cp:lastPrinted>
  <dcterms:created xsi:type="dcterms:W3CDTF">2006-09-12T12:46:56Z</dcterms:created>
  <dcterms:modified xsi:type="dcterms:W3CDTF">2020-01-22T14:08:05Z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